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4.VZT-CH - ZAŘÍZENÍ P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'D.1.4.VZT-CH - ZAŘÍZENÍ P...'!$C$119:$K$149</definedName>
    <definedName name="_xlnm.Print_Area" localSheetId="1">'D.1.4.VZT-CH - ZAŘÍZENÍ P...'!$C$4:$J$76,'D.1.4.VZT-CH - ZAŘÍZENÍ P...'!$C$107:$J$149</definedName>
    <definedName name="_xlnm.Print_Titles" localSheetId="1">'D.1.4.VZT-CH - ZAŘÍZENÍ P...'!$119:$119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6"/>
  <c r="F114"/>
  <c r="E112"/>
  <c r="J91"/>
  <c r="F89"/>
  <c r="E87"/>
  <c r="J24"/>
  <c r="E24"/>
  <c r="J92"/>
  <c r="J23"/>
  <c r="J18"/>
  <c r="E18"/>
  <c r="F117"/>
  <c r="J17"/>
  <c r="J15"/>
  <c r="E15"/>
  <c r="F116"/>
  <c r="J14"/>
  <c r="J12"/>
  <c r="J114"/>
  <c r="E7"/>
  <c r="E110"/>
  <c i="1" r="L90"/>
  <c r="AM90"/>
  <c r="AM89"/>
  <c r="L89"/>
  <c r="AM87"/>
  <c r="L87"/>
  <c r="L85"/>
  <c r="L84"/>
  <c i="2" r="BK149"/>
  <c r="J149"/>
  <c r="BK148"/>
  <c r="J148"/>
  <c r="BK147"/>
  <c r="J147"/>
  <c r="BK146"/>
  <c r="J146"/>
  <c r="BK145"/>
  <c r="J145"/>
  <c r="BK144"/>
  <c r="J144"/>
  <c r="BK143"/>
  <c r="J143"/>
  <c r="BK142"/>
  <c r="BK141"/>
  <c r="BK139"/>
  <c r="J139"/>
  <c r="BK138"/>
  <c r="J138"/>
  <c r="BK137"/>
  <c r="J137"/>
  <c r="BK136"/>
  <c r="J136"/>
  <c r="BK135"/>
  <c r="BK134"/>
  <c r="BK133"/>
  <c r="J133"/>
  <c r="BK131"/>
  <c r="J131"/>
  <c r="BK130"/>
  <c r="J129"/>
  <c r="J128"/>
  <c r="BK127"/>
  <c r="J126"/>
  <c r="BK125"/>
  <c r="BK124"/>
  <c r="J123"/>
  <c r="J142"/>
  <c r="J141"/>
  <c r="BK128"/>
  <c r="J127"/>
  <c r="BK126"/>
  <c r="J125"/>
  <c r="J124"/>
  <c r="BK123"/>
  <c r="J135"/>
  <c r="J134"/>
  <c i="1" r="AS94"/>
  <c i="2" r="J130"/>
  <c r="BK129"/>
  <c l="1" r="BK122"/>
  <c r="J122"/>
  <c r="J98"/>
  <c r="P122"/>
  <c r="R122"/>
  <c r="T122"/>
  <c r="BK132"/>
  <c r="J132"/>
  <c r="J99"/>
  <c r="P132"/>
  <c r="R132"/>
  <c r="T132"/>
  <c r="BK140"/>
  <c r="J140"/>
  <c r="J100"/>
  <c r="P140"/>
  <c r="R140"/>
  <c r="T140"/>
  <c r="E85"/>
  <c r="F91"/>
  <c r="F92"/>
  <c r="J117"/>
  <c r="BE124"/>
  <c r="BE125"/>
  <c r="J89"/>
  <c r="BE123"/>
  <c r="BE126"/>
  <c r="BE127"/>
  <c r="BE128"/>
  <c r="BE129"/>
  <c r="BE130"/>
  <c r="BE131"/>
  <c r="BE133"/>
  <c r="BE134"/>
  <c r="BE135"/>
  <c r="BE136"/>
  <c r="BE137"/>
  <c r="BE138"/>
  <c r="BE139"/>
  <c r="BE141"/>
  <c r="BE142"/>
  <c r="BE143"/>
  <c r="BE144"/>
  <c r="BE145"/>
  <c r="BE146"/>
  <c r="BE147"/>
  <c r="BE148"/>
  <c r="BE149"/>
  <c r="F34"/>
  <c i="1" r="BA95"/>
  <c r="BA94"/>
  <c r="AW94"/>
  <c r="AK30"/>
  <c i="2" r="F37"/>
  <c i="1" r="BD95"/>
  <c r="BD94"/>
  <c r="W33"/>
  <c i="2" r="J34"/>
  <c i="1" r="AW95"/>
  <c i="2" r="F35"/>
  <c i="1" r="BB95"/>
  <c r="BB94"/>
  <c r="W31"/>
  <c i="2" r="F36"/>
  <c i="1" r="BC95"/>
  <c r="BC94"/>
  <c r="W32"/>
  <c i="2" l="1" r="T121"/>
  <c r="T120"/>
  <c r="R121"/>
  <c r="R120"/>
  <c r="P121"/>
  <c r="P120"/>
  <c i="1" r="AU95"/>
  <c i="2" r="BK121"/>
  <c r="J121"/>
  <c r="J97"/>
  <c i="1" r="AU94"/>
  <c r="AX94"/>
  <c i="2" r="F33"/>
  <c i="1" r="AZ95"/>
  <c r="AZ94"/>
  <c r="W29"/>
  <c r="AY94"/>
  <c r="W30"/>
  <c i="2" r="J33"/>
  <c i="1" r="AV95"/>
  <c r="AT95"/>
  <c i="2" l="1" r="BK120"/>
  <c r="J120"/>
  <c r="J96"/>
  <c i="1" r="AV94"/>
  <c r="AK29"/>
  <c l="1" r="AT94"/>
  <c i="2" r="J30"/>
  <c i="1" r="AG95"/>
  <c r="AN95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<sst xmlns="http://schemas.openxmlformats.org/spreadsheetml/2006/main">
  <si>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</si>
  <si>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</si>
  <si>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</si>
  <si>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</si>
  <si>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{9564fb41-ecad-4272-b0f3-885f40944870}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</si>
  <si>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</si>
  <si>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</si>
  <si>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</si>
  <si>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</si>
  <si>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</si>
  <si>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</si>
  <si>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</si>
  <si>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</si>
  <si>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</si>
  <si>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489-2020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</si>
  <si>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</si>
  <si>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</si>
  <si>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POČÍTAČOVÁ UČEBNA A HYGIENICKÉ ZAŘÍZENÍ</t>
  </si>
  <si>
    <t>KSO:</t>
  </si>
  <si>
    <t>CC-CZ:</t>
  </si>
  <si>
    <t>Místo:</t>
  </si>
  <si>
    <t>budovy lepařova gymnázia</t>
  </si>
  <si>
    <t>Datum:</t>
  </si>
  <si>
    <t>29. 7. 2021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</si>
  <si>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</si>
  <si>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</si>
  <si>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</si>
  <si>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</si>
  <si>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</si>
  <si>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</si>
  <si>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</si>
  <si>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Ondřej Zikán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</si>
  <si>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</si>
  <si>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</si>
  <si>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</si>
  <si>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</si>
  <si>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</si>
  <si>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</si>
  <si>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</si>
  <si>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</si>
  <si>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</si>
  <si>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</si>
  <si>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</si>
  <si>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</si>
  <si>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</si>
  <si>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</si>
  <si>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</si>
  <si>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</si>
  <si>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</si>
  <si>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</si>
  <si>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</si>
  <si>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</si>
  <si>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</si>
  <si>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</si>
  <si>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</si>
  <si>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</si>
  <si>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</si>
  <si>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</si>
  <si>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</si>
  <si>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</si>
  <si>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</si>
  <si>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</si>
  <si>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</si>
  <si>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</si>
  <si>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</si>
  <si>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</si>
  <si>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</si>
  <si>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</si>
  <si>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</si>
  <si>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</si>
  <si>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</si>
  <si>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</si>
  <si>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</si>
  <si>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</si>
  <si>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</si>
  <si>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</si>
  <si>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</si>
  <si>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</si>
  <si>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</si>
  <si>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</si>
  <si>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D.1.4.VZT/CH</t>
  </si>
  <si>
    <t>ZAŘÍZENÍ PRO VĚTRÁNÍ A OCHLAZOVÁNÍ STAVBY</t>
  </si>
  <si>
    <t>STA</t>
  </si>
  <si>
    <t>1</t>
  </si>
  <si>
    <t>{e81ddb2d-462e-4e8e-8299-fcfffbbb88e2}</t>
  </si>
  <si>
    <t>2</t>
  </si>
  <si>
    <t>KRYCÍ LIST SOUPISU PRACÍ</t>
  </si>
  <si>
    <t>Objekt:</t>
  </si>
  <si>
    <t>D.1.4.VZT/CH - ZAŘÍZENÍ PRO VĚTRÁNÍ A OCHLAZOVÁNÍ STAVBY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</si>
  <si>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</si>
  <si>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</si>
  <si>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</si>
  <si>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</si>
  <si>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</si>
  <si>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</si>
  <si>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D1 - Ostatní náklady</t>
  </si>
  <si>
    <t xml:space="preserve">    CH - Chlazení učeben</t>
  </si>
  <si>
    <t xml:space="preserve">    Zařízení č.1 - Podtlakové větrání sociálního zázemí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</si>
  <si>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</si>
  <si>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</si>
  <si>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</si>
  <si>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</si>
  <si>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</si>
  <si>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</si>
  <si>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</si>
  <si>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</si>
  <si>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</si>
  <si>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</si>
  <si>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</si>
  <si>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</si>
  <si>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</si>
  <si>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</si>
  <si>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</si>
  <si>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D1</t>
  </si>
  <si>
    <t>Ostatní náklady</t>
  </si>
  <si>
    <t>K</t>
  </si>
  <si>
    <t>01X101</t>
  </si>
  <si>
    <t>Přesun hmot vnitrostaveništní</t>
  </si>
  <si>
    <t>kus</t>
  </si>
  <si>
    <t>4</t>
  </si>
  <si>
    <t>-658724042</t>
  </si>
  <si>
    <t>01X102</t>
  </si>
  <si>
    <t xml:space="preserve">Příplatek k přesunu hmot  za zvětšený přesun do 500 m</t>
  </si>
  <si>
    <t>-778061708</t>
  </si>
  <si>
    <t>3</t>
  </si>
  <si>
    <t>01X103</t>
  </si>
  <si>
    <t>Zprovoznění zařízení, měření, zaregulování a uvedení do provozu</t>
  </si>
  <si>
    <t>-616006357</t>
  </si>
  <si>
    <t>01X104</t>
  </si>
  <si>
    <t>Dopravní a režijní náklady</t>
  </si>
  <si>
    <t>480175546</t>
  </si>
  <si>
    <t>5</t>
  </si>
  <si>
    <t>01X105</t>
  </si>
  <si>
    <t>Stavební přípomoce zahrnující bourání, vrtání, drážkování, zpětné zapravení s úpravou povrchů, úklid a oststní pomocné práce</t>
  </si>
  <si>
    <t>hod</t>
  </si>
  <si>
    <t>349477279</t>
  </si>
  <si>
    <t>6</t>
  </si>
  <si>
    <t>01X106</t>
  </si>
  <si>
    <t>Závěsový a montážní materiál</t>
  </si>
  <si>
    <t>kg</t>
  </si>
  <si>
    <t>-1742454063</t>
  </si>
  <si>
    <t>7</t>
  </si>
  <si>
    <t>01X107</t>
  </si>
  <si>
    <t>Pomocné ocelové konstrukce pro uložení potrubí a zařízení</t>
  </si>
  <si>
    <t>1903163785</t>
  </si>
  <si>
    <t>8</t>
  </si>
  <si>
    <t>01X108</t>
  </si>
  <si>
    <t>Montážní plošina přenosná pro práce výšky nad 3m - instalace a demontáž</t>
  </si>
  <si>
    <t>564351731</t>
  </si>
  <si>
    <t>9</t>
  </si>
  <si>
    <t>01X109</t>
  </si>
  <si>
    <t>Těsnění prostupů požárně - dělících konstrukcí požární ucpávkou a požárním tmelem</t>
  </si>
  <si>
    <t>-245711118</t>
  </si>
  <si>
    <t>CH</t>
  </si>
  <si>
    <t>Chlazení učeben</t>
  </si>
  <si>
    <t>10</t>
  </si>
  <si>
    <t>754100100</t>
  </si>
  <si>
    <t>Vnitřní jednotka nástěnná 3,5kW včetně ovládání</t>
  </si>
  <si>
    <t>16</t>
  </si>
  <si>
    <t>-167663066</t>
  </si>
  <si>
    <t>11</t>
  </si>
  <si>
    <t>754100101</t>
  </si>
  <si>
    <t>Venkovní jednotka Multisplit 6 kW pro dvě vnitřní jednotky</t>
  </si>
  <si>
    <t>1828825572</t>
  </si>
  <si>
    <t>12</t>
  </si>
  <si>
    <t>754100102</t>
  </si>
  <si>
    <t>Příprava na klimatizaci - instalační krabice ve stěně</t>
  </si>
  <si>
    <t>1995034776</t>
  </si>
  <si>
    <t>13</t>
  </si>
  <si>
    <t>754100103</t>
  </si>
  <si>
    <t>Zajištění odvodu kondenzátu od vnitřní jednotky s napojením na vnitřní kanalizaci</t>
  </si>
  <si>
    <t>134186201</t>
  </si>
  <si>
    <t>14</t>
  </si>
  <si>
    <t>754100105</t>
  </si>
  <si>
    <t>Izolované CU potrubí včetně distribučních boxů a komunikačního kabelu</t>
  </si>
  <si>
    <t>m</t>
  </si>
  <si>
    <t>-876640785</t>
  </si>
  <si>
    <t>754100106</t>
  </si>
  <si>
    <t>Montáž a zprovoznění vnitřní jednotky</t>
  </si>
  <si>
    <t>1340200291</t>
  </si>
  <si>
    <t>754100107</t>
  </si>
  <si>
    <t>Montáž a zprovoznění venkovní jednotky</t>
  </si>
  <si>
    <t>-1884013627</t>
  </si>
  <si>
    <t>Zařízení č.1</t>
  </si>
  <si>
    <t>Podtlakové větrání sociálního zázemí</t>
  </si>
  <si>
    <t>17</t>
  </si>
  <si>
    <t>X011011</t>
  </si>
  <si>
    <t>Zpětná klapka k potrubnímu ventilátoru pr. 160 mm_dodávka a montáž</t>
  </si>
  <si>
    <t>-1170393498</t>
  </si>
  <si>
    <t>18</t>
  </si>
  <si>
    <t>X011012</t>
  </si>
  <si>
    <t>Pružná spojka k potrubnímu ventilátoru pr. 160 mm_dodávka a montáž</t>
  </si>
  <si>
    <t>522079204</t>
  </si>
  <si>
    <t>19</t>
  </si>
  <si>
    <t>X011013</t>
  </si>
  <si>
    <t>Pozice 1.1 - odvodní potrubní ventilátor s montáží do podhledu, pohybovým čidlem a doběhem ( Δp= 100 Pa, V=200 m3/h, 50 W, 230V)_dodávka a montáž</t>
  </si>
  <si>
    <t>627374377</t>
  </si>
  <si>
    <t>20</t>
  </si>
  <si>
    <t>X011014</t>
  </si>
  <si>
    <t>Talířový kovový ventil odvodní pr. 100 mm_dodávka a montáž</t>
  </si>
  <si>
    <t>2085421196</t>
  </si>
  <si>
    <t>X011015</t>
  </si>
  <si>
    <t>Izolace požární z minerální vaty o tl. 40 mm s AL polepem_dodávka a montáž</t>
  </si>
  <si>
    <t>m2</t>
  </si>
  <si>
    <t>-983097044</t>
  </si>
  <si>
    <t>22</t>
  </si>
  <si>
    <t>X011016</t>
  </si>
  <si>
    <t>Ohebná Al hadice pro vzduchotechniká potrubí Ø 100_dodávka a montáž</t>
  </si>
  <si>
    <t>-653706968</t>
  </si>
  <si>
    <t>23</t>
  </si>
  <si>
    <t>X011017</t>
  </si>
  <si>
    <t>Kruhové potrubí Ø 100 z pozinkovaného plechu ( vč. tvarovek, spojovacího, těsnícího a montážního materiálu )_dodávka a montáž</t>
  </si>
  <si>
    <t>-1247003976</t>
  </si>
  <si>
    <t>24</t>
  </si>
  <si>
    <t>X011018</t>
  </si>
  <si>
    <t>Kruhové potrubí Ø 160 z pozinkovaného plechu ( vč. tvarovek, spojovacího, těsnícího a montážního materiálu )_dodávka a montáž</t>
  </si>
  <si>
    <t>1641241024</t>
  </si>
  <si>
    <t>25</t>
  </si>
  <si>
    <t>X011019</t>
  </si>
  <si>
    <t>Protidešťová stříška pr. 160 mm včetně oplechování prostupu_dodávka a montáž</t>
  </si>
  <si>
    <t>-1610742079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</si>
</sst>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26</v>
      </c>
      <c r="AK11" s="28" t="s">
        <v>27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28</v>
      </c>
      <c r="AK13" s="28" t="s">
        <v>25</v>
      </c>
      <c r="AN13" s="30" t="s">
        <v>29</v>
      </c>
      <c r="AR13" s="18"/>
      <c r="BE13" s="27"/>
      <c r="BS13" s="15" t="s">
        <v>6</v>
      </c>
    </row>
    <row r="14">
      <c r="B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N14" s="30" t="s">
        <v>29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30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31</v>
      </c>
      <c r="AK17" s="28" t="s">
        <v>27</v>
      </c>
      <c r="AN17" s="23" t="s">
        <v>1</v>
      </c>
      <c r="AR17" s="18"/>
      <c r="BE17" s="27"/>
      <c r="BS17" s="15" t="s">
        <v>32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33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26</v>
      </c>
      <c r="AK20" s="28" t="s">
        <v>27</v>
      </c>
      <c r="AN20" s="23" t="s">
        <v>1</v>
      </c>
      <c r="AR20" s="18"/>
      <c r="BE20" s="27"/>
      <c r="BS20" s="15" t="s">
        <v>32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34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39</v>
      </c>
      <c r="E29" s="3"/>
      <c r="F29" s="28" t="s">
        <v>40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41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42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43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44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48" t="s">
        <v>47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48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49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50</v>
      </c>
      <c r="AI60" s="37"/>
      <c r="AJ60" s="37"/>
      <c r="AK60" s="37"/>
      <c r="AL60" s="37"/>
      <c r="AM60" s="54" t="s">
        <v>51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52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53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50</v>
      </c>
      <c r="AI75" s="37"/>
      <c r="AJ75" s="37"/>
      <c r="AK75" s="37"/>
      <c r="AL75" s="37"/>
      <c r="AM75" s="54" t="s">
        <v>51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489-2020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POČÍTAČOVÁ UČEBNA A HYGIENICKÉ ZAŘÍZENÍ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budovy lepařova gymnázia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29. 7. 2021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66" t="str">
        <f>IF(E17="","",E17)</f>
        <v>Ondřej Zikán</v>
      </c>
      <c r="AN89" s="4"/>
      <c r="AO89" s="4"/>
      <c r="AP89" s="4"/>
      <c r="AQ89" s="34"/>
      <c r="AR89" s="35"/>
      <c r="AS89" s="67" t="s">
        <v>55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28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33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56</v>
      </c>
      <c r="D92" s="76"/>
      <c r="E92" s="76"/>
      <c r="F92" s="76"/>
      <c r="G92" s="76"/>
      <c r="H92" s="77"/>
      <c r="I92" s="78" t="s">
        <v>57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58</v>
      </c>
      <c r="AH92" s="76"/>
      <c r="AI92" s="76"/>
      <c r="AJ92" s="76"/>
      <c r="AK92" s="76"/>
      <c r="AL92" s="76"/>
      <c r="AM92" s="76"/>
      <c r="AN92" s="78" t="s">
        <v>59</v>
      </c>
      <c r="AO92" s="76"/>
      <c r="AP92" s="80"/>
      <c r="AQ92" s="81" t="s">
        <v>60</v>
      </c>
      <c r="AR92" s="35"/>
      <c r="AS92" s="82" t="s">
        <v>61</v>
      </c>
      <c r="AT92" s="83" t="s">
        <v>62</v>
      </c>
      <c r="AU92" s="83" t="s">
        <v>63</v>
      </c>
      <c r="AV92" s="83" t="s">
        <v>64</v>
      </c>
      <c r="AW92" s="83" t="s">
        <v>65</v>
      </c>
      <c r="AX92" s="83" t="s">
        <v>66</v>
      </c>
      <c r="AY92" s="83" t="s">
        <v>67</v>
      </c>
      <c r="AZ92" s="83" t="s">
        <v>68</v>
      </c>
      <c r="BA92" s="83" t="s">
        <v>69</v>
      </c>
      <c r="BB92" s="83" t="s">
        <v>70</v>
      </c>
      <c r="BC92" s="83" t="s">
        <v>71</v>
      </c>
      <c r="BD92" s="84" t="s">
        <v>72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73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ROUND(AG95,2)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ROUND(AS95,2)</f>
        <v>0</v>
      </c>
      <c r="AT94" s="95">
        <f>ROUND(SUM(AV94:AW94),2)</f>
        <v>0</v>
      </c>
      <c r="AU94" s="96">
        <f>ROUND(AU95,5)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ROUND(AZ95,2)</f>
        <v>0</v>
      </c>
      <c r="BA94" s="95">
        <f>ROUND(BA95,2)</f>
        <v>0</v>
      </c>
      <c r="BB94" s="95">
        <f>ROUND(BB95,2)</f>
        <v>0</v>
      </c>
      <c r="BC94" s="95">
        <f>ROUND(BC95,2)</f>
        <v>0</v>
      </c>
      <c r="BD94" s="97">
        <f>ROUND(BD95,2)</f>
        <v>0</v>
      </c>
      <c r="BE94" s="6"/>
      <c r="BS94" s="98" t="s">
        <v>74</v>
      </c>
      <c r="BT94" s="98" t="s">
        <v>75</v>
      </c>
      <c r="BU94" s="99" t="s">
        <v>76</v>
      </c>
      <c r="BV94" s="98" t="s">
        <v>77</v>
      </c>
      <c r="BW94" s="98" t="s">
        <v>4</v>
      </c>
      <c r="BX94" s="98" t="s">
        <v>78</v>
      </c>
      <c r="CL94" s="98" t="s">
        <v>1</v>
      </c>
    </row>
    <row r="95" s="7" customFormat="1" ht="24.75" customHeight="1">
      <c r="A95" s="100" t="s">
        <v>79</v>
      </c>
      <c r="B95" s="101"/>
      <c r="C95" s="102"/>
      <c r="D95" s="103" t="s">
        <v>80</v>
      </c>
      <c r="E95" s="103"/>
      <c r="F95" s="103"/>
      <c r="G95" s="103"/>
      <c r="H95" s="103"/>
      <c r="I95" s="104"/>
      <c r="J95" s="103" t="s">
        <v>81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'D.1.4.VZT-CH - ZAŘÍZENÍ P...'!J30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82</v>
      </c>
      <c r="AR95" s="101"/>
      <c r="AS95" s="107">
        <v>0</v>
      </c>
      <c r="AT95" s="108">
        <f>ROUND(SUM(AV95:AW95),2)</f>
        <v>0</v>
      </c>
      <c r="AU95" s="109">
        <f>'D.1.4.VZT-CH - ZAŘÍZENÍ P...'!P120</f>
        <v>0</v>
      </c>
      <c r="AV95" s="108">
        <f>'D.1.4.VZT-CH - ZAŘÍZENÍ P...'!J33</f>
        <v>0</v>
      </c>
      <c r="AW95" s="108">
        <f>'D.1.4.VZT-CH - ZAŘÍZENÍ P...'!J34</f>
        <v>0</v>
      </c>
      <c r="AX95" s="108">
        <f>'D.1.4.VZT-CH - ZAŘÍZENÍ P...'!J35</f>
        <v>0</v>
      </c>
      <c r="AY95" s="108">
        <f>'D.1.4.VZT-CH - ZAŘÍZENÍ P...'!J36</f>
        <v>0</v>
      </c>
      <c r="AZ95" s="108">
        <f>'D.1.4.VZT-CH - ZAŘÍZENÍ P...'!F33</f>
        <v>0</v>
      </c>
      <c r="BA95" s="108">
        <f>'D.1.4.VZT-CH - ZAŘÍZENÍ P...'!F34</f>
        <v>0</v>
      </c>
      <c r="BB95" s="108">
        <f>'D.1.4.VZT-CH - ZAŘÍZENÍ P...'!F35</f>
        <v>0</v>
      </c>
      <c r="BC95" s="108">
        <f>'D.1.4.VZT-CH - ZAŘÍZENÍ P...'!F36</f>
        <v>0</v>
      </c>
      <c r="BD95" s="110">
        <f>'D.1.4.VZT-CH - ZAŘÍZENÍ P...'!F37</f>
        <v>0</v>
      </c>
      <c r="BE95" s="7"/>
      <c r="BT95" s="111" t="s">
        <v>83</v>
      </c>
      <c r="BV95" s="111" t="s">
        <v>77</v>
      </c>
      <c r="BW95" s="111" t="s">
        <v>84</v>
      </c>
      <c r="BX95" s="111" t="s">
        <v>4</v>
      </c>
      <c r="CL95" s="111" t="s">
        <v>1</v>
      </c>
      <c r="CM95" s="111" t="s">
        <v>85</v>
      </c>
    </row>
    <row r="96" s="2" customFormat="1" ht="30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5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4.VZT-CH - ZAŘÍZENÍ 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="1" customFormat="1" ht="24.96" customHeight="1">
      <c r="B4" s="18"/>
      <c r="D4" s="19" t="s">
        <v>86</v>
      </c>
      <c r="L4" s="18"/>
      <c r="M4" s="112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3" t="str">
        <f>'Rekapitulace stavby'!K6</f>
        <v>POČÍTAČOVÁ UČEBNA A HYGIENICKÉ ZAŘÍZENÍ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30" customHeight="1">
      <c r="A9" s="34"/>
      <c r="B9" s="35"/>
      <c r="C9" s="34"/>
      <c r="D9" s="34"/>
      <c r="E9" s="63" t="s">
        <v>88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29. 7. 2021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31</v>
      </c>
      <c r="F21" s="34"/>
      <c r="G21" s="34"/>
      <c r="H21" s="34"/>
      <c r="I21" s="28" t="s">
        <v>27</v>
      </c>
      <c r="J21" s="2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4"/>
      <c r="B27" s="115"/>
      <c r="C27" s="114"/>
      <c r="D27" s="114"/>
      <c r="E27" s="32" t="s">
        <v>1</v>
      </c>
      <c r="F27" s="32"/>
      <c r="G27" s="32"/>
      <c r="H27" s="3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17" t="s">
        <v>35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18" t="s">
        <v>39</v>
      </c>
      <c r="E33" s="28" t="s">
        <v>40</v>
      </c>
      <c r="F33" s="119">
        <f>ROUND((SUM(BE120:BE149)),  2)</f>
        <v>0</v>
      </c>
      <c r="G33" s="34"/>
      <c r="H33" s="34"/>
      <c r="I33" s="120">
        <v>0.20999999999999999</v>
      </c>
      <c r="J33" s="119">
        <f>ROUND(((SUM(BE120:BE149))*I33),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41</v>
      </c>
      <c r="F34" s="119">
        <f>ROUND((SUM(BF120:BF149)),  2)</f>
        <v>0</v>
      </c>
      <c r="G34" s="34"/>
      <c r="H34" s="34"/>
      <c r="I34" s="120">
        <v>0.14999999999999999</v>
      </c>
      <c r="J34" s="119">
        <f>ROUND(((SUM(BF120:BF149))*I34),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19">
        <f>ROUND((SUM(BG120:BG149)),  2)</f>
        <v>0</v>
      </c>
      <c r="G35" s="34"/>
      <c r="H35" s="34"/>
      <c r="I35" s="120">
        <v>0.20999999999999999</v>
      </c>
      <c r="J35" s="11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19">
        <f>ROUND((SUM(BH120:BH149)),  2)</f>
        <v>0</v>
      </c>
      <c r="G36" s="34"/>
      <c r="H36" s="34"/>
      <c r="I36" s="120">
        <v>0.14999999999999999</v>
      </c>
      <c r="J36" s="11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44</v>
      </c>
      <c r="F37" s="119">
        <f>ROUND((SUM(BI120:BI149)),  2)</f>
        <v>0</v>
      </c>
      <c r="G37" s="34"/>
      <c r="H37" s="34"/>
      <c r="I37" s="120">
        <v>0</v>
      </c>
      <c r="J37" s="11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1"/>
      <c r="D39" s="122" t="s">
        <v>45</v>
      </c>
      <c r="E39" s="77"/>
      <c r="F39" s="77"/>
      <c r="G39" s="123" t="s">
        <v>46</v>
      </c>
      <c r="H39" s="124" t="s">
        <v>47</v>
      </c>
      <c r="I39" s="77"/>
      <c r="J39" s="125">
        <f>SUM(J30:J37)</f>
        <v>0</v>
      </c>
      <c r="K39" s="126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50</v>
      </c>
      <c r="E61" s="37"/>
      <c r="F61" s="127" t="s">
        <v>51</v>
      </c>
      <c r="G61" s="54" t="s">
        <v>50</v>
      </c>
      <c r="H61" s="37"/>
      <c r="I61" s="37"/>
      <c r="J61" s="128" t="s">
        <v>51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50</v>
      </c>
      <c r="E76" s="37"/>
      <c r="F76" s="127" t="s">
        <v>51</v>
      </c>
      <c r="G76" s="54" t="s">
        <v>50</v>
      </c>
      <c r="H76" s="37"/>
      <c r="I76" s="37"/>
      <c r="J76" s="128" t="s">
        <v>51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hidden="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89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113" t="str">
        <f>E7</f>
        <v>POČÍTAČOVÁ UČEBNA A HYGIENICKÉ ZAŘÍZENÍ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87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30" customHeight="1">
      <c r="A87" s="34"/>
      <c r="B87" s="35"/>
      <c r="C87" s="34"/>
      <c r="D87" s="34"/>
      <c r="E87" s="63" t="str">
        <f>E9</f>
        <v>D.1.4.VZT/CH - ZAŘÍZENÍ PRO VĚTRÁNÍ A OCHLAZOVÁNÍ STAVBY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20</v>
      </c>
      <c r="D89" s="34"/>
      <c r="E89" s="34"/>
      <c r="F89" s="23" t="str">
        <f>F12</f>
        <v>budovy lepařova gymnázia</v>
      </c>
      <c r="G89" s="34"/>
      <c r="H89" s="34"/>
      <c r="I89" s="28" t="s">
        <v>22</v>
      </c>
      <c r="J89" s="65" t="str">
        <f>IF(J12="","",J12)</f>
        <v>29. 7. 2021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>Ondřej Zikán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29" t="s">
        <v>90</v>
      </c>
      <c r="D94" s="121"/>
      <c r="E94" s="121"/>
      <c r="F94" s="121"/>
      <c r="G94" s="121"/>
      <c r="H94" s="121"/>
      <c r="I94" s="121"/>
      <c r="J94" s="130" t="s">
        <v>91</v>
      </c>
      <c r="K94" s="121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31" t="s">
        <v>92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93</v>
      </c>
    </row>
    <row r="97" hidden="1" s="9" customFormat="1" ht="24.96" customHeight="1">
      <c r="A97" s="9"/>
      <c r="B97" s="132"/>
      <c r="C97" s="9"/>
      <c r="D97" s="133" t="s">
        <v>94</v>
      </c>
      <c r="E97" s="134"/>
      <c r="F97" s="134"/>
      <c r="G97" s="134"/>
      <c r="H97" s="134"/>
      <c r="I97" s="134"/>
      <c r="J97" s="135">
        <f>J121</f>
        <v>0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36"/>
      <c r="C98" s="10"/>
      <c r="D98" s="137" t="s">
        <v>95</v>
      </c>
      <c r="E98" s="138"/>
      <c r="F98" s="138"/>
      <c r="G98" s="138"/>
      <c r="H98" s="138"/>
      <c r="I98" s="138"/>
      <c r="J98" s="139">
        <f>J122</f>
        <v>0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36"/>
      <c r="C99" s="10"/>
      <c r="D99" s="137" t="s">
        <v>96</v>
      </c>
      <c r="E99" s="138"/>
      <c r="F99" s="138"/>
      <c r="G99" s="138"/>
      <c r="H99" s="138"/>
      <c r="I99" s="138"/>
      <c r="J99" s="139">
        <f>J132</f>
        <v>0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36"/>
      <c r="C100" s="10"/>
      <c r="D100" s="137" t="s">
        <v>97</v>
      </c>
      <c r="E100" s="138"/>
      <c r="F100" s="138"/>
      <c r="G100" s="138"/>
      <c r="H100" s="138"/>
      <c r="I100" s="138"/>
      <c r="J100" s="139">
        <f>J140</f>
        <v>0</v>
      </c>
      <c r="K100" s="10"/>
      <c r="L100" s="13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hidden="1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hidden="1"/>
    <row r="104" hidden="1"/>
    <row r="105" hidden="1"/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98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3" t="str">
        <f>E7</f>
        <v>POČÍTAČOVÁ UČEBNA A HYGIENICKÉ ZAŘÍZENÍ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87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30" customHeight="1">
      <c r="A112" s="34"/>
      <c r="B112" s="35"/>
      <c r="C112" s="34"/>
      <c r="D112" s="34"/>
      <c r="E112" s="63" t="str">
        <f>E9</f>
        <v>D.1.4.VZT/CH - ZAŘÍZENÍ PRO VĚTRÁNÍ A OCHLAZOVÁNÍ STAVBY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>budovy lepařova gymnázia</v>
      </c>
      <c r="G114" s="34"/>
      <c r="H114" s="34"/>
      <c r="I114" s="28" t="s">
        <v>22</v>
      </c>
      <c r="J114" s="65" t="str">
        <f>IF(J12="","",J12)</f>
        <v>29. 7. 2021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30</v>
      </c>
      <c r="J116" s="32" t="str">
        <f>E21</f>
        <v>Ondřej Zikán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4"/>
      <c r="E117" s="34"/>
      <c r="F117" s="23" t="str">
        <f>IF(E18="","",E18)</f>
        <v>Vyplň údaj</v>
      </c>
      <c r="G117" s="34"/>
      <c r="H117" s="34"/>
      <c r="I117" s="28" t="s">
        <v>33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0"/>
      <c r="B119" s="141"/>
      <c r="C119" s="142" t="s">
        <v>99</v>
      </c>
      <c r="D119" s="143" t="s">
        <v>60</v>
      </c>
      <c r="E119" s="143" t="s">
        <v>56</v>
      </c>
      <c r="F119" s="143" t="s">
        <v>57</v>
      </c>
      <c r="G119" s="143" t="s">
        <v>100</v>
      </c>
      <c r="H119" s="143" t="s">
        <v>101</v>
      </c>
      <c r="I119" s="143" t="s">
        <v>102</v>
      </c>
      <c r="J119" s="144" t="s">
        <v>91</v>
      </c>
      <c r="K119" s="145" t="s">
        <v>103</v>
      </c>
      <c r="L119" s="146"/>
      <c r="M119" s="82" t="s">
        <v>1</v>
      </c>
      <c r="N119" s="83" t="s">
        <v>39</v>
      </c>
      <c r="O119" s="83" t="s">
        <v>104</v>
      </c>
      <c r="P119" s="83" t="s">
        <v>105</v>
      </c>
      <c r="Q119" s="83" t="s">
        <v>106</v>
      </c>
      <c r="R119" s="83" t="s">
        <v>107</v>
      </c>
      <c r="S119" s="83" t="s">
        <v>108</v>
      </c>
      <c r="T119" s="84" t="s">
        <v>109</v>
      </c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</row>
    <row r="120" s="2" customFormat="1" ht="22.8" customHeight="1">
      <c r="A120" s="34"/>
      <c r="B120" s="35"/>
      <c r="C120" s="89" t="s">
        <v>110</v>
      </c>
      <c r="D120" s="34"/>
      <c r="E120" s="34"/>
      <c r="F120" s="34"/>
      <c r="G120" s="34"/>
      <c r="H120" s="34"/>
      <c r="I120" s="34"/>
      <c r="J120" s="147">
        <f>BK120</f>
        <v>0</v>
      </c>
      <c r="K120" s="34"/>
      <c r="L120" s="35"/>
      <c r="M120" s="85"/>
      <c r="N120" s="69"/>
      <c r="O120" s="86"/>
      <c r="P120" s="148">
        <f>P121</f>
        <v>0</v>
      </c>
      <c r="Q120" s="86"/>
      <c r="R120" s="148">
        <f>R121</f>
        <v>0</v>
      </c>
      <c r="S120" s="86"/>
      <c r="T120" s="149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74</v>
      </c>
      <c r="AU120" s="15" t="s">
        <v>93</v>
      </c>
      <c r="BK120" s="150">
        <f>BK121</f>
        <v>0</v>
      </c>
    </row>
    <row r="121" s="12" customFormat="1" ht="25.92" customHeight="1">
      <c r="A121" s="12"/>
      <c r="B121" s="151"/>
      <c r="C121" s="12"/>
      <c r="D121" s="152" t="s">
        <v>74</v>
      </c>
      <c r="E121" s="153" t="s">
        <v>111</v>
      </c>
      <c r="F121" s="153" t="s">
        <v>111</v>
      </c>
      <c r="G121" s="12"/>
      <c r="H121" s="12"/>
      <c r="I121" s="154"/>
      <c r="J121" s="155">
        <f>BK121</f>
        <v>0</v>
      </c>
      <c r="K121" s="12"/>
      <c r="L121" s="151"/>
      <c r="M121" s="156"/>
      <c r="N121" s="157"/>
      <c r="O121" s="157"/>
      <c r="P121" s="158">
        <f>P122+P132+P140</f>
        <v>0</v>
      </c>
      <c r="Q121" s="157"/>
      <c r="R121" s="158">
        <f>R122+R132+R140</f>
        <v>0</v>
      </c>
      <c r="S121" s="157"/>
      <c r="T121" s="159">
        <f>T122+T132+T140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2" t="s">
        <v>83</v>
      </c>
      <c r="AT121" s="160" t="s">
        <v>74</v>
      </c>
      <c r="AU121" s="160" t="s">
        <v>75</v>
      </c>
      <c r="AY121" s="152" t="s">
        <v>112</v>
      </c>
      <c r="BK121" s="161">
        <f>BK122+BK132+BK140</f>
        <v>0</v>
      </c>
    </row>
    <row r="122" s="12" customFormat="1" ht="22.8" customHeight="1">
      <c r="A122" s="12"/>
      <c r="B122" s="151"/>
      <c r="C122" s="12"/>
      <c r="D122" s="152" t="s">
        <v>74</v>
      </c>
      <c r="E122" s="162" t="s">
        <v>113</v>
      </c>
      <c r="F122" s="162" t="s">
        <v>114</v>
      </c>
      <c r="G122" s="12"/>
      <c r="H122" s="12"/>
      <c r="I122" s="154"/>
      <c r="J122" s="163">
        <f>BK122</f>
        <v>0</v>
      </c>
      <c r="K122" s="12"/>
      <c r="L122" s="151"/>
      <c r="M122" s="156"/>
      <c r="N122" s="157"/>
      <c r="O122" s="157"/>
      <c r="P122" s="158">
        <f>SUM(P123:P131)</f>
        <v>0</v>
      </c>
      <c r="Q122" s="157"/>
      <c r="R122" s="158">
        <f>SUM(R123:R131)</f>
        <v>0</v>
      </c>
      <c r="S122" s="157"/>
      <c r="T122" s="159">
        <f>SUM(T123:T131)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2" t="s">
        <v>83</v>
      </c>
      <c r="AT122" s="160" t="s">
        <v>74</v>
      </c>
      <c r="AU122" s="160" t="s">
        <v>83</v>
      </c>
      <c r="AY122" s="152" t="s">
        <v>112</v>
      </c>
      <c r="BK122" s="161">
        <f>SUM(BK123:BK131)</f>
        <v>0</v>
      </c>
    </row>
    <row r="123" s="2" customFormat="1" ht="14.4" customHeight="1">
      <c r="A123" s="34"/>
      <c r="B123" s="164"/>
      <c r="C123" s="165" t="s">
        <v>83</v>
      </c>
      <c r="D123" s="165" t="s">
        <v>115</v>
      </c>
      <c r="E123" s="166" t="s">
        <v>116</v>
      </c>
      <c r="F123" s="167" t="s">
        <v>117</v>
      </c>
      <c r="G123" s="168" t="s">
        <v>118</v>
      </c>
      <c r="H123" s="169">
        <v>1</v>
      </c>
      <c r="I123" s="170"/>
      <c r="J123" s="171">
        <f>ROUND(I123*H123,2)</f>
        <v>0</v>
      </c>
      <c r="K123" s="172"/>
      <c r="L123" s="35"/>
      <c r="M123" s="173" t="s">
        <v>1</v>
      </c>
      <c r="N123" s="174" t="s">
        <v>40</v>
      </c>
      <c r="O123" s="73"/>
      <c r="P123" s="175">
        <f>O123*H123</f>
        <v>0</v>
      </c>
      <c r="Q123" s="175">
        <v>0</v>
      </c>
      <c r="R123" s="175">
        <f>Q123*H123</f>
        <v>0</v>
      </c>
      <c r="S123" s="175">
        <v>0</v>
      </c>
      <c r="T123" s="17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7" t="s">
        <v>119</v>
      </c>
      <c r="AT123" s="177" t="s">
        <v>115</v>
      </c>
      <c r="AU123" s="177" t="s">
        <v>85</v>
      </c>
      <c r="AY123" s="15" t="s">
        <v>112</v>
      </c>
      <c r="BE123" s="178">
        <f>IF(N123="základní",J123,0)</f>
        <v>0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15" t="s">
        <v>83</v>
      </c>
      <c r="BK123" s="178">
        <f>ROUND(I123*H123,2)</f>
        <v>0</v>
      </c>
      <c r="BL123" s="15" t="s">
        <v>119</v>
      </c>
      <c r="BM123" s="177" t="s">
        <v>120</v>
      </c>
    </row>
    <row r="124" s="2" customFormat="1" ht="14.4" customHeight="1">
      <c r="A124" s="34"/>
      <c r="B124" s="164"/>
      <c r="C124" s="165" t="s">
        <v>85</v>
      </c>
      <c r="D124" s="165" t="s">
        <v>115</v>
      </c>
      <c r="E124" s="166" t="s">
        <v>121</v>
      </c>
      <c r="F124" s="167" t="s">
        <v>122</v>
      </c>
      <c r="G124" s="168" t="s">
        <v>118</v>
      </c>
      <c r="H124" s="169">
        <v>1</v>
      </c>
      <c r="I124" s="170"/>
      <c r="J124" s="171">
        <f>ROUND(I124*H124,2)</f>
        <v>0</v>
      </c>
      <c r="K124" s="172"/>
      <c r="L124" s="35"/>
      <c r="M124" s="173" t="s">
        <v>1</v>
      </c>
      <c r="N124" s="174" t="s">
        <v>40</v>
      </c>
      <c r="O124" s="73"/>
      <c r="P124" s="175">
        <f>O124*H124</f>
        <v>0</v>
      </c>
      <c r="Q124" s="175">
        <v>0</v>
      </c>
      <c r="R124" s="175">
        <f>Q124*H124</f>
        <v>0</v>
      </c>
      <c r="S124" s="175">
        <v>0</v>
      </c>
      <c r="T124" s="17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7" t="s">
        <v>119</v>
      </c>
      <c r="AT124" s="177" t="s">
        <v>115</v>
      </c>
      <c r="AU124" s="177" t="s">
        <v>85</v>
      </c>
      <c r="AY124" s="15" t="s">
        <v>112</v>
      </c>
      <c r="BE124" s="178">
        <f>IF(N124="základní",J124,0)</f>
        <v>0</v>
      </c>
      <c r="BF124" s="178">
        <f>IF(N124="snížená",J124,0)</f>
        <v>0</v>
      </c>
      <c r="BG124" s="178">
        <f>IF(N124="zákl. přenesená",J124,0)</f>
        <v>0</v>
      </c>
      <c r="BH124" s="178">
        <f>IF(N124="sníž. přenesená",J124,0)</f>
        <v>0</v>
      </c>
      <c r="BI124" s="178">
        <f>IF(N124="nulová",J124,0)</f>
        <v>0</v>
      </c>
      <c r="BJ124" s="15" t="s">
        <v>83</v>
      </c>
      <c r="BK124" s="178">
        <f>ROUND(I124*H124,2)</f>
        <v>0</v>
      </c>
      <c r="BL124" s="15" t="s">
        <v>119</v>
      </c>
      <c r="BM124" s="177" t="s">
        <v>123</v>
      </c>
    </row>
    <row r="125" s="2" customFormat="1" ht="24.15" customHeight="1">
      <c r="A125" s="34"/>
      <c r="B125" s="164"/>
      <c r="C125" s="165" t="s">
        <v>124</v>
      </c>
      <c r="D125" s="165" t="s">
        <v>115</v>
      </c>
      <c r="E125" s="166" t="s">
        <v>125</v>
      </c>
      <c r="F125" s="167" t="s">
        <v>126</v>
      </c>
      <c r="G125" s="168" t="s">
        <v>118</v>
      </c>
      <c r="H125" s="169">
        <v>4</v>
      </c>
      <c r="I125" s="170"/>
      <c r="J125" s="171">
        <f>ROUND(I125*H125,2)</f>
        <v>0</v>
      </c>
      <c r="K125" s="172"/>
      <c r="L125" s="35"/>
      <c r="M125" s="173" t="s">
        <v>1</v>
      </c>
      <c r="N125" s="174" t="s">
        <v>40</v>
      </c>
      <c r="O125" s="73"/>
      <c r="P125" s="175">
        <f>O125*H125</f>
        <v>0</v>
      </c>
      <c r="Q125" s="175">
        <v>0</v>
      </c>
      <c r="R125" s="175">
        <f>Q125*H125</f>
        <v>0</v>
      </c>
      <c r="S125" s="175">
        <v>0</v>
      </c>
      <c r="T125" s="17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7" t="s">
        <v>119</v>
      </c>
      <c r="AT125" s="177" t="s">
        <v>115</v>
      </c>
      <c r="AU125" s="177" t="s">
        <v>85</v>
      </c>
      <c r="AY125" s="15" t="s">
        <v>112</v>
      </c>
      <c r="BE125" s="178">
        <f>IF(N125="základní",J125,0)</f>
        <v>0</v>
      </c>
      <c r="BF125" s="178">
        <f>IF(N125="snížená",J125,0)</f>
        <v>0</v>
      </c>
      <c r="BG125" s="178">
        <f>IF(N125="zákl. přenesená",J125,0)</f>
        <v>0</v>
      </c>
      <c r="BH125" s="178">
        <f>IF(N125="sníž. přenesená",J125,0)</f>
        <v>0</v>
      </c>
      <c r="BI125" s="178">
        <f>IF(N125="nulová",J125,0)</f>
        <v>0</v>
      </c>
      <c r="BJ125" s="15" t="s">
        <v>83</v>
      </c>
      <c r="BK125" s="178">
        <f>ROUND(I125*H125,2)</f>
        <v>0</v>
      </c>
      <c r="BL125" s="15" t="s">
        <v>119</v>
      </c>
      <c r="BM125" s="177" t="s">
        <v>127</v>
      </c>
    </row>
    <row r="126" s="2" customFormat="1" ht="14.4" customHeight="1">
      <c r="A126" s="34"/>
      <c r="B126" s="164"/>
      <c r="C126" s="165" t="s">
        <v>119</v>
      </c>
      <c r="D126" s="165" t="s">
        <v>115</v>
      </c>
      <c r="E126" s="166" t="s">
        <v>128</v>
      </c>
      <c r="F126" s="167" t="s">
        <v>129</v>
      </c>
      <c r="G126" s="168" t="s">
        <v>118</v>
      </c>
      <c r="H126" s="169">
        <v>1</v>
      </c>
      <c r="I126" s="170"/>
      <c r="J126" s="171">
        <f>ROUND(I126*H126,2)</f>
        <v>0</v>
      </c>
      <c r="K126" s="172"/>
      <c r="L126" s="35"/>
      <c r="M126" s="173" t="s">
        <v>1</v>
      </c>
      <c r="N126" s="174" t="s">
        <v>40</v>
      </c>
      <c r="O126" s="73"/>
      <c r="P126" s="175">
        <f>O126*H126</f>
        <v>0</v>
      </c>
      <c r="Q126" s="175">
        <v>0</v>
      </c>
      <c r="R126" s="175">
        <f>Q126*H126</f>
        <v>0</v>
      </c>
      <c r="S126" s="175">
        <v>0</v>
      </c>
      <c r="T126" s="17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7" t="s">
        <v>119</v>
      </c>
      <c r="AT126" s="177" t="s">
        <v>115</v>
      </c>
      <c r="AU126" s="177" t="s">
        <v>85</v>
      </c>
      <c r="AY126" s="15" t="s">
        <v>112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15" t="s">
        <v>83</v>
      </c>
      <c r="BK126" s="178">
        <f>ROUND(I126*H126,2)</f>
        <v>0</v>
      </c>
      <c r="BL126" s="15" t="s">
        <v>119</v>
      </c>
      <c r="BM126" s="177" t="s">
        <v>130</v>
      </c>
    </row>
    <row r="127" s="2" customFormat="1" ht="37.8" customHeight="1">
      <c r="A127" s="34"/>
      <c r="B127" s="164"/>
      <c r="C127" s="165" t="s">
        <v>131</v>
      </c>
      <c r="D127" s="165" t="s">
        <v>115</v>
      </c>
      <c r="E127" s="166" t="s">
        <v>132</v>
      </c>
      <c r="F127" s="167" t="s">
        <v>133</v>
      </c>
      <c r="G127" s="168" t="s">
        <v>134</v>
      </c>
      <c r="H127" s="169">
        <v>16</v>
      </c>
      <c r="I127" s="170"/>
      <c r="J127" s="171">
        <f>ROUND(I127*H127,2)</f>
        <v>0</v>
      </c>
      <c r="K127" s="172"/>
      <c r="L127" s="35"/>
      <c r="M127" s="173" t="s">
        <v>1</v>
      </c>
      <c r="N127" s="174" t="s">
        <v>40</v>
      </c>
      <c r="O127" s="73"/>
      <c r="P127" s="175">
        <f>O127*H127</f>
        <v>0</v>
      </c>
      <c r="Q127" s="175">
        <v>0</v>
      </c>
      <c r="R127" s="175">
        <f>Q127*H127</f>
        <v>0</v>
      </c>
      <c r="S127" s="175">
        <v>0</v>
      </c>
      <c r="T127" s="17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7" t="s">
        <v>119</v>
      </c>
      <c r="AT127" s="177" t="s">
        <v>115</v>
      </c>
      <c r="AU127" s="177" t="s">
        <v>85</v>
      </c>
      <c r="AY127" s="15" t="s">
        <v>112</v>
      </c>
      <c r="BE127" s="178">
        <f>IF(N127="základní",J127,0)</f>
        <v>0</v>
      </c>
      <c r="BF127" s="178">
        <f>IF(N127="snížená",J127,0)</f>
        <v>0</v>
      </c>
      <c r="BG127" s="178">
        <f>IF(N127="zákl. přenesená",J127,0)</f>
        <v>0</v>
      </c>
      <c r="BH127" s="178">
        <f>IF(N127="sníž. přenesená",J127,0)</f>
        <v>0</v>
      </c>
      <c r="BI127" s="178">
        <f>IF(N127="nulová",J127,0)</f>
        <v>0</v>
      </c>
      <c r="BJ127" s="15" t="s">
        <v>83</v>
      </c>
      <c r="BK127" s="178">
        <f>ROUND(I127*H127,2)</f>
        <v>0</v>
      </c>
      <c r="BL127" s="15" t="s">
        <v>119</v>
      </c>
      <c r="BM127" s="177" t="s">
        <v>135</v>
      </c>
    </row>
    <row r="128" s="2" customFormat="1" ht="14.4" customHeight="1">
      <c r="A128" s="34"/>
      <c r="B128" s="164"/>
      <c r="C128" s="165" t="s">
        <v>136</v>
      </c>
      <c r="D128" s="165" t="s">
        <v>115</v>
      </c>
      <c r="E128" s="166" t="s">
        <v>137</v>
      </c>
      <c r="F128" s="167" t="s">
        <v>138</v>
      </c>
      <c r="G128" s="168" t="s">
        <v>139</v>
      </c>
      <c r="H128" s="169">
        <v>30</v>
      </c>
      <c r="I128" s="170"/>
      <c r="J128" s="171">
        <f>ROUND(I128*H128,2)</f>
        <v>0</v>
      </c>
      <c r="K128" s="172"/>
      <c r="L128" s="35"/>
      <c r="M128" s="173" t="s">
        <v>1</v>
      </c>
      <c r="N128" s="174" t="s">
        <v>40</v>
      </c>
      <c r="O128" s="73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7" t="s">
        <v>119</v>
      </c>
      <c r="AT128" s="177" t="s">
        <v>115</v>
      </c>
      <c r="AU128" s="177" t="s">
        <v>85</v>
      </c>
      <c r="AY128" s="15" t="s">
        <v>112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5" t="s">
        <v>83</v>
      </c>
      <c r="BK128" s="178">
        <f>ROUND(I128*H128,2)</f>
        <v>0</v>
      </c>
      <c r="BL128" s="15" t="s">
        <v>119</v>
      </c>
      <c r="BM128" s="177" t="s">
        <v>140</v>
      </c>
    </row>
    <row r="129" s="2" customFormat="1" ht="24.15" customHeight="1">
      <c r="A129" s="34"/>
      <c r="B129" s="164"/>
      <c r="C129" s="165" t="s">
        <v>141</v>
      </c>
      <c r="D129" s="165" t="s">
        <v>115</v>
      </c>
      <c r="E129" s="166" t="s">
        <v>142</v>
      </c>
      <c r="F129" s="167" t="s">
        <v>143</v>
      </c>
      <c r="G129" s="168" t="s">
        <v>139</v>
      </c>
      <c r="H129" s="169">
        <v>100</v>
      </c>
      <c r="I129" s="170"/>
      <c r="J129" s="171">
        <f>ROUND(I129*H129,2)</f>
        <v>0</v>
      </c>
      <c r="K129" s="172"/>
      <c r="L129" s="35"/>
      <c r="M129" s="173" t="s">
        <v>1</v>
      </c>
      <c r="N129" s="174" t="s">
        <v>40</v>
      </c>
      <c r="O129" s="73"/>
      <c r="P129" s="175">
        <f>O129*H129</f>
        <v>0</v>
      </c>
      <c r="Q129" s="175">
        <v>0</v>
      </c>
      <c r="R129" s="175">
        <f>Q129*H129</f>
        <v>0</v>
      </c>
      <c r="S129" s="175">
        <v>0</v>
      </c>
      <c r="T129" s="17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7" t="s">
        <v>119</v>
      </c>
      <c r="AT129" s="177" t="s">
        <v>115</v>
      </c>
      <c r="AU129" s="177" t="s">
        <v>85</v>
      </c>
      <c r="AY129" s="15" t="s">
        <v>112</v>
      </c>
      <c r="BE129" s="178">
        <f>IF(N129="základní",J129,0)</f>
        <v>0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15" t="s">
        <v>83</v>
      </c>
      <c r="BK129" s="178">
        <f>ROUND(I129*H129,2)</f>
        <v>0</v>
      </c>
      <c r="BL129" s="15" t="s">
        <v>119</v>
      </c>
      <c r="BM129" s="177" t="s">
        <v>144</v>
      </c>
    </row>
    <row r="130" s="2" customFormat="1" ht="24.15" customHeight="1">
      <c r="A130" s="34"/>
      <c r="B130" s="164"/>
      <c r="C130" s="165" t="s">
        <v>145</v>
      </c>
      <c r="D130" s="165" t="s">
        <v>115</v>
      </c>
      <c r="E130" s="166" t="s">
        <v>146</v>
      </c>
      <c r="F130" s="167" t="s">
        <v>147</v>
      </c>
      <c r="G130" s="168" t="s">
        <v>118</v>
      </c>
      <c r="H130" s="169">
        <v>1</v>
      </c>
      <c r="I130" s="170"/>
      <c r="J130" s="171">
        <f>ROUND(I130*H130,2)</f>
        <v>0</v>
      </c>
      <c r="K130" s="172"/>
      <c r="L130" s="35"/>
      <c r="M130" s="173" t="s">
        <v>1</v>
      </c>
      <c r="N130" s="174" t="s">
        <v>40</v>
      </c>
      <c r="O130" s="73"/>
      <c r="P130" s="175">
        <f>O130*H130</f>
        <v>0</v>
      </c>
      <c r="Q130" s="175">
        <v>0</v>
      </c>
      <c r="R130" s="175">
        <f>Q130*H130</f>
        <v>0</v>
      </c>
      <c r="S130" s="175">
        <v>0</v>
      </c>
      <c r="T130" s="17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7" t="s">
        <v>119</v>
      </c>
      <c r="AT130" s="177" t="s">
        <v>115</v>
      </c>
      <c r="AU130" s="177" t="s">
        <v>85</v>
      </c>
      <c r="AY130" s="15" t="s">
        <v>112</v>
      </c>
      <c r="BE130" s="178">
        <f>IF(N130="základní",J130,0)</f>
        <v>0</v>
      </c>
      <c r="BF130" s="178">
        <f>IF(N130="snížená",J130,0)</f>
        <v>0</v>
      </c>
      <c r="BG130" s="178">
        <f>IF(N130="zákl. přenesená",J130,0)</f>
        <v>0</v>
      </c>
      <c r="BH130" s="178">
        <f>IF(N130="sníž. přenesená",J130,0)</f>
        <v>0</v>
      </c>
      <c r="BI130" s="178">
        <f>IF(N130="nulová",J130,0)</f>
        <v>0</v>
      </c>
      <c r="BJ130" s="15" t="s">
        <v>83</v>
      </c>
      <c r="BK130" s="178">
        <f>ROUND(I130*H130,2)</f>
        <v>0</v>
      </c>
      <c r="BL130" s="15" t="s">
        <v>119</v>
      </c>
      <c r="BM130" s="177" t="s">
        <v>148</v>
      </c>
    </row>
    <row r="131" s="2" customFormat="1" ht="24.15" customHeight="1">
      <c r="A131" s="34"/>
      <c r="B131" s="164"/>
      <c r="C131" s="165" t="s">
        <v>149</v>
      </c>
      <c r="D131" s="165" t="s">
        <v>115</v>
      </c>
      <c r="E131" s="166" t="s">
        <v>150</v>
      </c>
      <c r="F131" s="167" t="s">
        <v>151</v>
      </c>
      <c r="G131" s="168" t="s">
        <v>118</v>
      </c>
      <c r="H131" s="169">
        <v>4</v>
      </c>
      <c r="I131" s="170"/>
      <c r="J131" s="171">
        <f>ROUND(I131*H131,2)</f>
        <v>0</v>
      </c>
      <c r="K131" s="172"/>
      <c r="L131" s="35"/>
      <c r="M131" s="173" t="s">
        <v>1</v>
      </c>
      <c r="N131" s="174" t="s">
        <v>40</v>
      </c>
      <c r="O131" s="73"/>
      <c r="P131" s="175">
        <f>O131*H131</f>
        <v>0</v>
      </c>
      <c r="Q131" s="175">
        <v>0</v>
      </c>
      <c r="R131" s="175">
        <f>Q131*H131</f>
        <v>0</v>
      </c>
      <c r="S131" s="175">
        <v>0</v>
      </c>
      <c r="T131" s="17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7" t="s">
        <v>119</v>
      </c>
      <c r="AT131" s="177" t="s">
        <v>115</v>
      </c>
      <c r="AU131" s="177" t="s">
        <v>85</v>
      </c>
      <c r="AY131" s="15" t="s">
        <v>112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15" t="s">
        <v>83</v>
      </c>
      <c r="BK131" s="178">
        <f>ROUND(I131*H131,2)</f>
        <v>0</v>
      </c>
      <c r="BL131" s="15" t="s">
        <v>119</v>
      </c>
      <c r="BM131" s="177" t="s">
        <v>152</v>
      </c>
    </row>
    <row r="132" s="12" customFormat="1" ht="22.8" customHeight="1">
      <c r="A132" s="12"/>
      <c r="B132" s="151"/>
      <c r="C132" s="12"/>
      <c r="D132" s="152" t="s">
        <v>74</v>
      </c>
      <c r="E132" s="162" t="s">
        <v>153</v>
      </c>
      <c r="F132" s="162" t="s">
        <v>154</v>
      </c>
      <c r="G132" s="12"/>
      <c r="H132" s="12"/>
      <c r="I132" s="154"/>
      <c r="J132" s="163">
        <f>BK132</f>
        <v>0</v>
      </c>
      <c r="K132" s="12"/>
      <c r="L132" s="151"/>
      <c r="M132" s="156"/>
      <c r="N132" s="157"/>
      <c r="O132" s="157"/>
      <c r="P132" s="158">
        <f>SUM(P133:P139)</f>
        <v>0</v>
      </c>
      <c r="Q132" s="157"/>
      <c r="R132" s="158">
        <f>SUM(R133:R139)</f>
        <v>0</v>
      </c>
      <c r="S132" s="157"/>
      <c r="T132" s="159">
        <f>SUM(T133:T139)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2" t="s">
        <v>83</v>
      </c>
      <c r="AT132" s="160" t="s">
        <v>74</v>
      </c>
      <c r="AU132" s="160" t="s">
        <v>83</v>
      </c>
      <c r="AY132" s="152" t="s">
        <v>112</v>
      </c>
      <c r="BK132" s="161">
        <f>SUM(BK133:BK139)</f>
        <v>0</v>
      </c>
    </row>
    <row r="133" s="2" customFormat="1" ht="14.4" customHeight="1">
      <c r="A133" s="34"/>
      <c r="B133" s="164"/>
      <c r="C133" s="165" t="s">
        <v>155</v>
      </c>
      <c r="D133" s="165" t="s">
        <v>115</v>
      </c>
      <c r="E133" s="166" t="s">
        <v>156</v>
      </c>
      <c r="F133" s="167" t="s">
        <v>157</v>
      </c>
      <c r="G133" s="168" t="s">
        <v>118</v>
      </c>
      <c r="H133" s="169">
        <v>4</v>
      </c>
      <c r="I133" s="170"/>
      <c r="J133" s="171">
        <f>ROUND(I133*H133,2)</f>
        <v>0</v>
      </c>
      <c r="K133" s="172"/>
      <c r="L133" s="35"/>
      <c r="M133" s="173" t="s">
        <v>1</v>
      </c>
      <c r="N133" s="174" t="s">
        <v>40</v>
      </c>
      <c r="O133" s="73"/>
      <c r="P133" s="175">
        <f>O133*H133</f>
        <v>0</v>
      </c>
      <c r="Q133" s="175">
        <v>0</v>
      </c>
      <c r="R133" s="175">
        <f>Q133*H133</f>
        <v>0</v>
      </c>
      <c r="S133" s="175">
        <v>0</v>
      </c>
      <c r="T133" s="17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7" t="s">
        <v>158</v>
      </c>
      <c r="AT133" s="177" t="s">
        <v>115</v>
      </c>
      <c r="AU133" s="177" t="s">
        <v>85</v>
      </c>
      <c r="AY133" s="15" t="s">
        <v>112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5" t="s">
        <v>83</v>
      </c>
      <c r="BK133" s="178">
        <f>ROUND(I133*H133,2)</f>
        <v>0</v>
      </c>
      <c r="BL133" s="15" t="s">
        <v>158</v>
      </c>
      <c r="BM133" s="177" t="s">
        <v>159</v>
      </c>
    </row>
    <row r="134" s="2" customFormat="1" ht="24.15" customHeight="1">
      <c r="A134" s="34"/>
      <c r="B134" s="164"/>
      <c r="C134" s="165" t="s">
        <v>160</v>
      </c>
      <c r="D134" s="165" t="s">
        <v>115</v>
      </c>
      <c r="E134" s="166" t="s">
        <v>161</v>
      </c>
      <c r="F134" s="167" t="s">
        <v>162</v>
      </c>
      <c r="G134" s="168" t="s">
        <v>118</v>
      </c>
      <c r="H134" s="169">
        <v>2</v>
      </c>
      <c r="I134" s="170"/>
      <c r="J134" s="171">
        <f>ROUND(I134*H134,2)</f>
        <v>0</v>
      </c>
      <c r="K134" s="172"/>
      <c r="L134" s="35"/>
      <c r="M134" s="173" t="s">
        <v>1</v>
      </c>
      <c r="N134" s="174" t="s">
        <v>40</v>
      </c>
      <c r="O134" s="73"/>
      <c r="P134" s="175">
        <f>O134*H134</f>
        <v>0</v>
      </c>
      <c r="Q134" s="175">
        <v>0</v>
      </c>
      <c r="R134" s="175">
        <f>Q134*H134</f>
        <v>0</v>
      </c>
      <c r="S134" s="175">
        <v>0</v>
      </c>
      <c r="T134" s="17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7" t="s">
        <v>158</v>
      </c>
      <c r="AT134" s="177" t="s">
        <v>115</v>
      </c>
      <c r="AU134" s="177" t="s">
        <v>85</v>
      </c>
      <c r="AY134" s="15" t="s">
        <v>112</v>
      </c>
      <c r="BE134" s="178">
        <f>IF(N134="základní",J134,0)</f>
        <v>0</v>
      </c>
      <c r="BF134" s="178">
        <f>IF(N134="snížená",J134,0)</f>
        <v>0</v>
      </c>
      <c r="BG134" s="178">
        <f>IF(N134="zákl. přenesená",J134,0)</f>
        <v>0</v>
      </c>
      <c r="BH134" s="178">
        <f>IF(N134="sníž. přenesená",J134,0)</f>
        <v>0</v>
      </c>
      <c r="BI134" s="178">
        <f>IF(N134="nulová",J134,0)</f>
        <v>0</v>
      </c>
      <c r="BJ134" s="15" t="s">
        <v>83</v>
      </c>
      <c r="BK134" s="178">
        <f>ROUND(I134*H134,2)</f>
        <v>0</v>
      </c>
      <c r="BL134" s="15" t="s">
        <v>158</v>
      </c>
      <c r="BM134" s="177" t="s">
        <v>163</v>
      </c>
    </row>
    <row r="135" s="2" customFormat="1" ht="14.4" customHeight="1">
      <c r="A135" s="34"/>
      <c r="B135" s="164"/>
      <c r="C135" s="165" t="s">
        <v>164</v>
      </c>
      <c r="D135" s="165" t="s">
        <v>115</v>
      </c>
      <c r="E135" s="166" t="s">
        <v>165</v>
      </c>
      <c r="F135" s="167" t="s">
        <v>166</v>
      </c>
      <c r="G135" s="168" t="s">
        <v>118</v>
      </c>
      <c r="H135" s="169">
        <v>4</v>
      </c>
      <c r="I135" s="170"/>
      <c r="J135" s="171">
        <f>ROUND(I135*H135,2)</f>
        <v>0</v>
      </c>
      <c r="K135" s="172"/>
      <c r="L135" s="35"/>
      <c r="M135" s="173" t="s">
        <v>1</v>
      </c>
      <c r="N135" s="174" t="s">
        <v>40</v>
      </c>
      <c r="O135" s="73"/>
      <c r="P135" s="175">
        <f>O135*H135</f>
        <v>0</v>
      </c>
      <c r="Q135" s="175">
        <v>0</v>
      </c>
      <c r="R135" s="175">
        <f>Q135*H135</f>
        <v>0</v>
      </c>
      <c r="S135" s="175">
        <v>0</v>
      </c>
      <c r="T135" s="17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7" t="s">
        <v>158</v>
      </c>
      <c r="AT135" s="177" t="s">
        <v>115</v>
      </c>
      <c r="AU135" s="177" t="s">
        <v>85</v>
      </c>
      <c r="AY135" s="15" t="s">
        <v>112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15" t="s">
        <v>83</v>
      </c>
      <c r="BK135" s="178">
        <f>ROUND(I135*H135,2)</f>
        <v>0</v>
      </c>
      <c r="BL135" s="15" t="s">
        <v>158</v>
      </c>
      <c r="BM135" s="177" t="s">
        <v>167</v>
      </c>
    </row>
    <row r="136" s="2" customFormat="1" ht="24.15" customHeight="1">
      <c r="A136" s="34"/>
      <c r="B136" s="164"/>
      <c r="C136" s="165" t="s">
        <v>168</v>
      </c>
      <c r="D136" s="165" t="s">
        <v>115</v>
      </c>
      <c r="E136" s="166" t="s">
        <v>169</v>
      </c>
      <c r="F136" s="167" t="s">
        <v>170</v>
      </c>
      <c r="G136" s="168" t="s">
        <v>118</v>
      </c>
      <c r="H136" s="169">
        <v>4</v>
      </c>
      <c r="I136" s="170"/>
      <c r="J136" s="171">
        <f>ROUND(I136*H136,2)</f>
        <v>0</v>
      </c>
      <c r="K136" s="172"/>
      <c r="L136" s="35"/>
      <c r="M136" s="173" t="s">
        <v>1</v>
      </c>
      <c r="N136" s="174" t="s">
        <v>40</v>
      </c>
      <c r="O136" s="73"/>
      <c r="P136" s="175">
        <f>O136*H136</f>
        <v>0</v>
      </c>
      <c r="Q136" s="175">
        <v>0</v>
      </c>
      <c r="R136" s="175">
        <f>Q136*H136</f>
        <v>0</v>
      </c>
      <c r="S136" s="175">
        <v>0</v>
      </c>
      <c r="T136" s="17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7" t="s">
        <v>158</v>
      </c>
      <c r="AT136" s="177" t="s">
        <v>115</v>
      </c>
      <c r="AU136" s="177" t="s">
        <v>85</v>
      </c>
      <c r="AY136" s="15" t="s">
        <v>112</v>
      </c>
      <c r="BE136" s="178">
        <f>IF(N136="základní",J136,0)</f>
        <v>0</v>
      </c>
      <c r="BF136" s="178">
        <f>IF(N136="snížená",J136,0)</f>
        <v>0</v>
      </c>
      <c r="BG136" s="178">
        <f>IF(N136="zákl. přenesená",J136,0)</f>
        <v>0</v>
      </c>
      <c r="BH136" s="178">
        <f>IF(N136="sníž. přenesená",J136,0)</f>
        <v>0</v>
      </c>
      <c r="BI136" s="178">
        <f>IF(N136="nulová",J136,0)</f>
        <v>0</v>
      </c>
      <c r="BJ136" s="15" t="s">
        <v>83</v>
      </c>
      <c r="BK136" s="178">
        <f>ROUND(I136*H136,2)</f>
        <v>0</v>
      </c>
      <c r="BL136" s="15" t="s">
        <v>158</v>
      </c>
      <c r="BM136" s="177" t="s">
        <v>171</v>
      </c>
    </row>
    <row r="137" s="2" customFormat="1" ht="24.15" customHeight="1">
      <c r="A137" s="34"/>
      <c r="B137" s="164"/>
      <c r="C137" s="165" t="s">
        <v>172</v>
      </c>
      <c r="D137" s="165" t="s">
        <v>115</v>
      </c>
      <c r="E137" s="166" t="s">
        <v>173</v>
      </c>
      <c r="F137" s="167" t="s">
        <v>174</v>
      </c>
      <c r="G137" s="168" t="s">
        <v>175</v>
      </c>
      <c r="H137" s="169">
        <v>150</v>
      </c>
      <c r="I137" s="170"/>
      <c r="J137" s="171">
        <f>ROUND(I137*H137,2)</f>
        <v>0</v>
      </c>
      <c r="K137" s="172"/>
      <c r="L137" s="35"/>
      <c r="M137" s="173" t="s">
        <v>1</v>
      </c>
      <c r="N137" s="174" t="s">
        <v>40</v>
      </c>
      <c r="O137" s="73"/>
      <c r="P137" s="175">
        <f>O137*H137</f>
        <v>0</v>
      </c>
      <c r="Q137" s="175">
        <v>0</v>
      </c>
      <c r="R137" s="175">
        <f>Q137*H137</f>
        <v>0</v>
      </c>
      <c r="S137" s="175">
        <v>0</v>
      </c>
      <c r="T137" s="17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7" t="s">
        <v>158</v>
      </c>
      <c r="AT137" s="177" t="s">
        <v>115</v>
      </c>
      <c r="AU137" s="177" t="s">
        <v>85</v>
      </c>
      <c r="AY137" s="15" t="s">
        <v>112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5" t="s">
        <v>83</v>
      </c>
      <c r="BK137" s="178">
        <f>ROUND(I137*H137,2)</f>
        <v>0</v>
      </c>
      <c r="BL137" s="15" t="s">
        <v>158</v>
      </c>
      <c r="BM137" s="177" t="s">
        <v>176</v>
      </c>
    </row>
    <row r="138" s="2" customFormat="1" ht="14.4" customHeight="1">
      <c r="A138" s="34"/>
      <c r="B138" s="164"/>
      <c r="C138" s="165" t="s">
        <v>8</v>
      </c>
      <c r="D138" s="165" t="s">
        <v>115</v>
      </c>
      <c r="E138" s="166" t="s">
        <v>177</v>
      </c>
      <c r="F138" s="167" t="s">
        <v>178</v>
      </c>
      <c r="G138" s="168" t="s">
        <v>118</v>
      </c>
      <c r="H138" s="169">
        <v>4</v>
      </c>
      <c r="I138" s="170"/>
      <c r="J138" s="171">
        <f>ROUND(I138*H138,2)</f>
        <v>0</v>
      </c>
      <c r="K138" s="172"/>
      <c r="L138" s="35"/>
      <c r="M138" s="173" t="s">
        <v>1</v>
      </c>
      <c r="N138" s="174" t="s">
        <v>40</v>
      </c>
      <c r="O138" s="73"/>
      <c r="P138" s="175">
        <f>O138*H138</f>
        <v>0</v>
      </c>
      <c r="Q138" s="175">
        <v>0</v>
      </c>
      <c r="R138" s="175">
        <f>Q138*H138</f>
        <v>0</v>
      </c>
      <c r="S138" s="175">
        <v>0</v>
      </c>
      <c r="T138" s="17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7" t="s">
        <v>158</v>
      </c>
      <c r="AT138" s="177" t="s">
        <v>115</v>
      </c>
      <c r="AU138" s="177" t="s">
        <v>85</v>
      </c>
      <c r="AY138" s="15" t="s">
        <v>112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15" t="s">
        <v>83</v>
      </c>
      <c r="BK138" s="178">
        <f>ROUND(I138*H138,2)</f>
        <v>0</v>
      </c>
      <c r="BL138" s="15" t="s">
        <v>158</v>
      </c>
      <c r="BM138" s="177" t="s">
        <v>179</v>
      </c>
    </row>
    <row r="139" s="2" customFormat="1" ht="14.4" customHeight="1">
      <c r="A139" s="34"/>
      <c r="B139" s="164"/>
      <c r="C139" s="165" t="s">
        <v>158</v>
      </c>
      <c r="D139" s="165" t="s">
        <v>115</v>
      </c>
      <c r="E139" s="166" t="s">
        <v>180</v>
      </c>
      <c r="F139" s="167" t="s">
        <v>181</v>
      </c>
      <c r="G139" s="168" t="s">
        <v>118</v>
      </c>
      <c r="H139" s="169">
        <v>2</v>
      </c>
      <c r="I139" s="170"/>
      <c r="J139" s="171">
        <f>ROUND(I139*H139,2)</f>
        <v>0</v>
      </c>
      <c r="K139" s="172"/>
      <c r="L139" s="35"/>
      <c r="M139" s="173" t="s">
        <v>1</v>
      </c>
      <c r="N139" s="174" t="s">
        <v>40</v>
      </c>
      <c r="O139" s="73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7" t="s">
        <v>158</v>
      </c>
      <c r="AT139" s="177" t="s">
        <v>115</v>
      </c>
      <c r="AU139" s="177" t="s">
        <v>85</v>
      </c>
      <c r="AY139" s="15" t="s">
        <v>112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15" t="s">
        <v>83</v>
      </c>
      <c r="BK139" s="178">
        <f>ROUND(I139*H139,2)</f>
        <v>0</v>
      </c>
      <c r="BL139" s="15" t="s">
        <v>158</v>
      </c>
      <c r="BM139" s="177" t="s">
        <v>182</v>
      </c>
    </row>
    <row r="140" s="12" customFormat="1" ht="22.8" customHeight="1">
      <c r="A140" s="12"/>
      <c r="B140" s="151"/>
      <c r="C140" s="12"/>
      <c r="D140" s="152" t="s">
        <v>74</v>
      </c>
      <c r="E140" s="162" t="s">
        <v>183</v>
      </c>
      <c r="F140" s="162" t="s">
        <v>184</v>
      </c>
      <c r="G140" s="12"/>
      <c r="H140" s="12"/>
      <c r="I140" s="154"/>
      <c r="J140" s="163">
        <f>BK140</f>
        <v>0</v>
      </c>
      <c r="K140" s="12"/>
      <c r="L140" s="151"/>
      <c r="M140" s="156"/>
      <c r="N140" s="157"/>
      <c r="O140" s="157"/>
      <c r="P140" s="158">
        <f>SUM(P141:P149)</f>
        <v>0</v>
      </c>
      <c r="Q140" s="157"/>
      <c r="R140" s="158">
        <f>SUM(R141:R149)</f>
        <v>0</v>
      </c>
      <c r="S140" s="157"/>
      <c r="T140" s="159">
        <f>SUM(T141:T149)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2" t="s">
        <v>83</v>
      </c>
      <c r="AT140" s="160" t="s">
        <v>74</v>
      </c>
      <c r="AU140" s="160" t="s">
        <v>83</v>
      </c>
      <c r="AY140" s="152" t="s">
        <v>112</v>
      </c>
      <c r="BK140" s="161">
        <f>SUM(BK141:BK149)</f>
        <v>0</v>
      </c>
    </row>
    <row r="141" s="2" customFormat="1" ht="24.15" customHeight="1">
      <c r="A141" s="34"/>
      <c r="B141" s="164"/>
      <c r="C141" s="165" t="s">
        <v>185</v>
      </c>
      <c r="D141" s="165" t="s">
        <v>115</v>
      </c>
      <c r="E141" s="166" t="s">
        <v>186</v>
      </c>
      <c r="F141" s="167" t="s">
        <v>187</v>
      </c>
      <c r="G141" s="168" t="s">
        <v>118</v>
      </c>
      <c r="H141" s="169">
        <v>2</v>
      </c>
      <c r="I141" s="170"/>
      <c r="J141" s="171">
        <f>ROUND(I141*H141,2)</f>
        <v>0</v>
      </c>
      <c r="K141" s="172"/>
      <c r="L141" s="35"/>
      <c r="M141" s="173" t="s">
        <v>1</v>
      </c>
      <c r="N141" s="174" t="s">
        <v>40</v>
      </c>
      <c r="O141" s="73"/>
      <c r="P141" s="175">
        <f>O141*H141</f>
        <v>0</v>
      </c>
      <c r="Q141" s="175">
        <v>0</v>
      </c>
      <c r="R141" s="175">
        <f>Q141*H141</f>
        <v>0</v>
      </c>
      <c r="S141" s="175">
        <v>0</v>
      </c>
      <c r="T141" s="17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7" t="s">
        <v>119</v>
      </c>
      <c r="AT141" s="177" t="s">
        <v>115</v>
      </c>
      <c r="AU141" s="177" t="s">
        <v>85</v>
      </c>
      <c r="AY141" s="15" t="s">
        <v>112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15" t="s">
        <v>83</v>
      </c>
      <c r="BK141" s="178">
        <f>ROUND(I141*H141,2)</f>
        <v>0</v>
      </c>
      <c r="BL141" s="15" t="s">
        <v>119</v>
      </c>
      <c r="BM141" s="177" t="s">
        <v>188</v>
      </c>
    </row>
    <row r="142" s="2" customFormat="1" ht="24.15" customHeight="1">
      <c r="A142" s="34"/>
      <c r="B142" s="164"/>
      <c r="C142" s="165" t="s">
        <v>189</v>
      </c>
      <c r="D142" s="165" t="s">
        <v>115</v>
      </c>
      <c r="E142" s="166" t="s">
        <v>190</v>
      </c>
      <c r="F142" s="167" t="s">
        <v>191</v>
      </c>
      <c r="G142" s="168" t="s">
        <v>118</v>
      </c>
      <c r="H142" s="169">
        <v>2</v>
      </c>
      <c r="I142" s="170"/>
      <c r="J142" s="171">
        <f>ROUND(I142*H142,2)</f>
        <v>0</v>
      </c>
      <c r="K142" s="172"/>
      <c r="L142" s="35"/>
      <c r="M142" s="173" t="s">
        <v>1</v>
      </c>
      <c r="N142" s="174" t="s">
        <v>40</v>
      </c>
      <c r="O142" s="73"/>
      <c r="P142" s="175">
        <f>O142*H142</f>
        <v>0</v>
      </c>
      <c r="Q142" s="175">
        <v>0</v>
      </c>
      <c r="R142" s="175">
        <f>Q142*H142</f>
        <v>0</v>
      </c>
      <c r="S142" s="175">
        <v>0</v>
      </c>
      <c r="T142" s="17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7" t="s">
        <v>119</v>
      </c>
      <c r="AT142" s="177" t="s">
        <v>115</v>
      </c>
      <c r="AU142" s="177" t="s">
        <v>85</v>
      </c>
      <c r="AY142" s="15" t="s">
        <v>112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15" t="s">
        <v>83</v>
      </c>
      <c r="BK142" s="178">
        <f>ROUND(I142*H142,2)</f>
        <v>0</v>
      </c>
      <c r="BL142" s="15" t="s">
        <v>119</v>
      </c>
      <c r="BM142" s="177" t="s">
        <v>192</v>
      </c>
    </row>
    <row r="143" s="2" customFormat="1" ht="37.8" customHeight="1">
      <c r="A143" s="34"/>
      <c r="B143" s="164"/>
      <c r="C143" s="165" t="s">
        <v>193</v>
      </c>
      <c r="D143" s="165" t="s">
        <v>115</v>
      </c>
      <c r="E143" s="166" t="s">
        <v>194</v>
      </c>
      <c r="F143" s="167" t="s">
        <v>195</v>
      </c>
      <c r="G143" s="168" t="s">
        <v>118</v>
      </c>
      <c r="H143" s="169">
        <v>2</v>
      </c>
      <c r="I143" s="170"/>
      <c r="J143" s="171">
        <f>ROUND(I143*H143,2)</f>
        <v>0</v>
      </c>
      <c r="K143" s="172"/>
      <c r="L143" s="35"/>
      <c r="M143" s="173" t="s">
        <v>1</v>
      </c>
      <c r="N143" s="174" t="s">
        <v>40</v>
      </c>
      <c r="O143" s="73"/>
      <c r="P143" s="175">
        <f>O143*H143</f>
        <v>0</v>
      </c>
      <c r="Q143" s="175">
        <v>0</v>
      </c>
      <c r="R143" s="175">
        <f>Q143*H143</f>
        <v>0</v>
      </c>
      <c r="S143" s="175">
        <v>0</v>
      </c>
      <c r="T143" s="17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7" t="s">
        <v>119</v>
      </c>
      <c r="AT143" s="177" t="s">
        <v>115</v>
      </c>
      <c r="AU143" s="177" t="s">
        <v>85</v>
      </c>
      <c r="AY143" s="15" t="s">
        <v>112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15" t="s">
        <v>83</v>
      </c>
      <c r="BK143" s="178">
        <f>ROUND(I143*H143,2)</f>
        <v>0</v>
      </c>
      <c r="BL143" s="15" t="s">
        <v>119</v>
      </c>
      <c r="BM143" s="177" t="s">
        <v>196</v>
      </c>
    </row>
    <row r="144" s="2" customFormat="1" ht="24.15" customHeight="1">
      <c r="A144" s="34"/>
      <c r="B144" s="164"/>
      <c r="C144" s="165" t="s">
        <v>197</v>
      </c>
      <c r="D144" s="165" t="s">
        <v>115</v>
      </c>
      <c r="E144" s="166" t="s">
        <v>198</v>
      </c>
      <c r="F144" s="167" t="s">
        <v>199</v>
      </c>
      <c r="G144" s="168" t="s">
        <v>118</v>
      </c>
      <c r="H144" s="169">
        <v>5</v>
      </c>
      <c r="I144" s="170"/>
      <c r="J144" s="171">
        <f>ROUND(I144*H144,2)</f>
        <v>0</v>
      </c>
      <c r="K144" s="172"/>
      <c r="L144" s="35"/>
      <c r="M144" s="173" t="s">
        <v>1</v>
      </c>
      <c r="N144" s="174" t="s">
        <v>40</v>
      </c>
      <c r="O144" s="73"/>
      <c r="P144" s="175">
        <f>O144*H144</f>
        <v>0</v>
      </c>
      <c r="Q144" s="175">
        <v>0</v>
      </c>
      <c r="R144" s="175">
        <f>Q144*H144</f>
        <v>0</v>
      </c>
      <c r="S144" s="175">
        <v>0</v>
      </c>
      <c r="T144" s="17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7" t="s">
        <v>119</v>
      </c>
      <c r="AT144" s="177" t="s">
        <v>115</v>
      </c>
      <c r="AU144" s="177" t="s">
        <v>85</v>
      </c>
      <c r="AY144" s="15" t="s">
        <v>112</v>
      </c>
      <c r="BE144" s="178">
        <f>IF(N144="základní",J144,0)</f>
        <v>0</v>
      </c>
      <c r="BF144" s="178">
        <f>IF(N144="snížená",J144,0)</f>
        <v>0</v>
      </c>
      <c r="BG144" s="178">
        <f>IF(N144="zákl. přenesená",J144,0)</f>
        <v>0</v>
      </c>
      <c r="BH144" s="178">
        <f>IF(N144="sníž. přenesená",J144,0)</f>
        <v>0</v>
      </c>
      <c r="BI144" s="178">
        <f>IF(N144="nulová",J144,0)</f>
        <v>0</v>
      </c>
      <c r="BJ144" s="15" t="s">
        <v>83</v>
      </c>
      <c r="BK144" s="178">
        <f>ROUND(I144*H144,2)</f>
        <v>0</v>
      </c>
      <c r="BL144" s="15" t="s">
        <v>119</v>
      </c>
      <c r="BM144" s="177" t="s">
        <v>200</v>
      </c>
    </row>
    <row r="145" s="2" customFormat="1" ht="24.15" customHeight="1">
      <c r="A145" s="34"/>
      <c r="B145" s="164"/>
      <c r="C145" s="165" t="s">
        <v>7</v>
      </c>
      <c r="D145" s="165" t="s">
        <v>115</v>
      </c>
      <c r="E145" s="166" t="s">
        <v>201</v>
      </c>
      <c r="F145" s="167" t="s">
        <v>202</v>
      </c>
      <c r="G145" s="168" t="s">
        <v>203</v>
      </c>
      <c r="H145" s="169">
        <v>5</v>
      </c>
      <c r="I145" s="170"/>
      <c r="J145" s="171">
        <f>ROUND(I145*H145,2)</f>
        <v>0</v>
      </c>
      <c r="K145" s="172"/>
      <c r="L145" s="35"/>
      <c r="M145" s="173" t="s">
        <v>1</v>
      </c>
      <c r="N145" s="174" t="s">
        <v>40</v>
      </c>
      <c r="O145" s="73"/>
      <c r="P145" s="175">
        <f>O145*H145</f>
        <v>0</v>
      </c>
      <c r="Q145" s="175">
        <v>0</v>
      </c>
      <c r="R145" s="175">
        <f>Q145*H145</f>
        <v>0</v>
      </c>
      <c r="S145" s="175">
        <v>0</v>
      </c>
      <c r="T145" s="17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7" t="s">
        <v>119</v>
      </c>
      <c r="AT145" s="177" t="s">
        <v>115</v>
      </c>
      <c r="AU145" s="177" t="s">
        <v>85</v>
      </c>
      <c r="AY145" s="15" t="s">
        <v>112</v>
      </c>
      <c r="BE145" s="178">
        <f>IF(N145="základní",J145,0)</f>
        <v>0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15" t="s">
        <v>83</v>
      </c>
      <c r="BK145" s="178">
        <f>ROUND(I145*H145,2)</f>
        <v>0</v>
      </c>
      <c r="BL145" s="15" t="s">
        <v>119</v>
      </c>
      <c r="BM145" s="177" t="s">
        <v>204</v>
      </c>
    </row>
    <row r="146" s="2" customFormat="1" ht="24.15" customHeight="1">
      <c r="A146" s="34"/>
      <c r="B146" s="164"/>
      <c r="C146" s="165" t="s">
        <v>205</v>
      </c>
      <c r="D146" s="165" t="s">
        <v>115</v>
      </c>
      <c r="E146" s="166" t="s">
        <v>206</v>
      </c>
      <c r="F146" s="167" t="s">
        <v>207</v>
      </c>
      <c r="G146" s="168" t="s">
        <v>175</v>
      </c>
      <c r="H146" s="169">
        <v>5</v>
      </c>
      <c r="I146" s="170"/>
      <c r="J146" s="171">
        <f>ROUND(I146*H146,2)</f>
        <v>0</v>
      </c>
      <c r="K146" s="172"/>
      <c r="L146" s="35"/>
      <c r="M146" s="173" t="s">
        <v>1</v>
      </c>
      <c r="N146" s="174" t="s">
        <v>40</v>
      </c>
      <c r="O146" s="73"/>
      <c r="P146" s="175">
        <f>O146*H146</f>
        <v>0</v>
      </c>
      <c r="Q146" s="175">
        <v>0</v>
      </c>
      <c r="R146" s="175">
        <f>Q146*H146</f>
        <v>0</v>
      </c>
      <c r="S146" s="175">
        <v>0</v>
      </c>
      <c r="T146" s="17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7" t="s">
        <v>119</v>
      </c>
      <c r="AT146" s="177" t="s">
        <v>115</v>
      </c>
      <c r="AU146" s="177" t="s">
        <v>85</v>
      </c>
      <c r="AY146" s="15" t="s">
        <v>112</v>
      </c>
      <c r="BE146" s="178">
        <f>IF(N146="základní",J146,0)</f>
        <v>0</v>
      </c>
      <c r="BF146" s="178">
        <f>IF(N146="snížená",J146,0)</f>
        <v>0</v>
      </c>
      <c r="BG146" s="178">
        <f>IF(N146="zákl. přenesená",J146,0)</f>
        <v>0</v>
      </c>
      <c r="BH146" s="178">
        <f>IF(N146="sníž. přenesená",J146,0)</f>
        <v>0</v>
      </c>
      <c r="BI146" s="178">
        <f>IF(N146="nulová",J146,0)</f>
        <v>0</v>
      </c>
      <c r="BJ146" s="15" t="s">
        <v>83</v>
      </c>
      <c r="BK146" s="178">
        <f>ROUND(I146*H146,2)</f>
        <v>0</v>
      </c>
      <c r="BL146" s="15" t="s">
        <v>119</v>
      </c>
      <c r="BM146" s="177" t="s">
        <v>208</v>
      </c>
    </row>
    <row r="147" s="2" customFormat="1" ht="37.8" customHeight="1">
      <c r="A147" s="34"/>
      <c r="B147" s="164"/>
      <c r="C147" s="165" t="s">
        <v>209</v>
      </c>
      <c r="D147" s="165" t="s">
        <v>115</v>
      </c>
      <c r="E147" s="166" t="s">
        <v>210</v>
      </c>
      <c r="F147" s="167" t="s">
        <v>211</v>
      </c>
      <c r="G147" s="168" t="s">
        <v>175</v>
      </c>
      <c r="H147" s="169">
        <v>8</v>
      </c>
      <c r="I147" s="170"/>
      <c r="J147" s="171">
        <f>ROUND(I147*H147,2)</f>
        <v>0</v>
      </c>
      <c r="K147" s="172"/>
      <c r="L147" s="35"/>
      <c r="M147" s="173" t="s">
        <v>1</v>
      </c>
      <c r="N147" s="174" t="s">
        <v>40</v>
      </c>
      <c r="O147" s="73"/>
      <c r="P147" s="175">
        <f>O147*H147</f>
        <v>0</v>
      </c>
      <c r="Q147" s="175">
        <v>0</v>
      </c>
      <c r="R147" s="175">
        <f>Q147*H147</f>
        <v>0</v>
      </c>
      <c r="S147" s="175">
        <v>0</v>
      </c>
      <c r="T147" s="17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7" t="s">
        <v>119</v>
      </c>
      <c r="AT147" s="177" t="s">
        <v>115</v>
      </c>
      <c r="AU147" s="177" t="s">
        <v>85</v>
      </c>
      <c r="AY147" s="15" t="s">
        <v>112</v>
      </c>
      <c r="BE147" s="178">
        <f>IF(N147="základní",J147,0)</f>
        <v>0</v>
      </c>
      <c r="BF147" s="178">
        <f>IF(N147="snížená",J147,0)</f>
        <v>0</v>
      </c>
      <c r="BG147" s="178">
        <f>IF(N147="zákl. přenesená",J147,0)</f>
        <v>0</v>
      </c>
      <c r="BH147" s="178">
        <f>IF(N147="sníž. přenesená",J147,0)</f>
        <v>0</v>
      </c>
      <c r="BI147" s="178">
        <f>IF(N147="nulová",J147,0)</f>
        <v>0</v>
      </c>
      <c r="BJ147" s="15" t="s">
        <v>83</v>
      </c>
      <c r="BK147" s="178">
        <f>ROUND(I147*H147,2)</f>
        <v>0</v>
      </c>
      <c r="BL147" s="15" t="s">
        <v>119</v>
      </c>
      <c r="BM147" s="177" t="s">
        <v>212</v>
      </c>
    </row>
    <row r="148" s="2" customFormat="1" ht="37.8" customHeight="1">
      <c r="A148" s="34"/>
      <c r="B148" s="164"/>
      <c r="C148" s="165" t="s">
        <v>213</v>
      </c>
      <c r="D148" s="165" t="s">
        <v>115</v>
      </c>
      <c r="E148" s="166" t="s">
        <v>214</v>
      </c>
      <c r="F148" s="167" t="s">
        <v>215</v>
      </c>
      <c r="G148" s="168" t="s">
        <v>175</v>
      </c>
      <c r="H148" s="169">
        <v>15</v>
      </c>
      <c r="I148" s="170"/>
      <c r="J148" s="171">
        <f>ROUND(I148*H148,2)</f>
        <v>0</v>
      </c>
      <c r="K148" s="172"/>
      <c r="L148" s="35"/>
      <c r="M148" s="173" t="s">
        <v>1</v>
      </c>
      <c r="N148" s="174" t="s">
        <v>40</v>
      </c>
      <c r="O148" s="73"/>
      <c r="P148" s="175">
        <f>O148*H148</f>
        <v>0</v>
      </c>
      <c r="Q148" s="175">
        <v>0</v>
      </c>
      <c r="R148" s="175">
        <f>Q148*H148</f>
        <v>0</v>
      </c>
      <c r="S148" s="175">
        <v>0</v>
      </c>
      <c r="T148" s="17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7" t="s">
        <v>119</v>
      </c>
      <c r="AT148" s="177" t="s">
        <v>115</v>
      </c>
      <c r="AU148" s="177" t="s">
        <v>85</v>
      </c>
      <c r="AY148" s="15" t="s">
        <v>112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15" t="s">
        <v>83</v>
      </c>
      <c r="BK148" s="178">
        <f>ROUND(I148*H148,2)</f>
        <v>0</v>
      </c>
      <c r="BL148" s="15" t="s">
        <v>119</v>
      </c>
      <c r="BM148" s="177" t="s">
        <v>216</v>
      </c>
    </row>
    <row r="149" s="2" customFormat="1" ht="24.15" customHeight="1">
      <c r="A149" s="34"/>
      <c r="B149" s="164"/>
      <c r="C149" s="165" t="s">
        <v>217</v>
      </c>
      <c r="D149" s="165" t="s">
        <v>115</v>
      </c>
      <c r="E149" s="166" t="s">
        <v>218</v>
      </c>
      <c r="F149" s="167" t="s">
        <v>219</v>
      </c>
      <c r="G149" s="168" t="s">
        <v>118</v>
      </c>
      <c r="H149" s="169">
        <v>2</v>
      </c>
      <c r="I149" s="170"/>
      <c r="J149" s="171">
        <f>ROUND(I149*H149,2)</f>
        <v>0</v>
      </c>
      <c r="K149" s="172"/>
      <c r="L149" s="35"/>
      <c r="M149" s="179" t="s">
        <v>1</v>
      </c>
      <c r="N149" s="180" t="s">
        <v>40</v>
      </c>
      <c r="O149" s="181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7" t="s">
        <v>119</v>
      </c>
      <c r="AT149" s="177" t="s">
        <v>115</v>
      </c>
      <c r="AU149" s="177" t="s">
        <v>85</v>
      </c>
      <c r="AY149" s="15" t="s">
        <v>112</v>
      </c>
      <c r="BE149" s="178">
        <f>IF(N149="základní",J149,0)</f>
        <v>0</v>
      </c>
      <c r="BF149" s="178">
        <f>IF(N149="snížená",J149,0)</f>
        <v>0</v>
      </c>
      <c r="BG149" s="178">
        <f>IF(N149="zákl. přenesená",J149,0)</f>
        <v>0</v>
      </c>
      <c r="BH149" s="178">
        <f>IF(N149="sníž. přenesená",J149,0)</f>
        <v>0</v>
      </c>
      <c r="BI149" s="178">
        <f>IF(N149="nulová",J149,0)</f>
        <v>0</v>
      </c>
      <c r="BJ149" s="15" t="s">
        <v>83</v>
      </c>
      <c r="BK149" s="178">
        <f>ROUND(I149*H149,2)</f>
        <v>0</v>
      </c>
      <c r="BL149" s="15" t="s">
        <v>119</v>
      </c>
      <c r="BM149" s="177" t="s">
        <v>220</v>
      </c>
    </row>
    <row r="150" s="2" customFormat="1" ht="6.96" customHeight="1">
      <c r="A150" s="34"/>
      <c r="B150" s="56"/>
      <c r="C150" s="57"/>
      <c r="D150" s="57"/>
      <c r="E150" s="57"/>
      <c r="F150" s="57"/>
      <c r="G150" s="57"/>
      <c r="H150" s="57"/>
      <c r="I150" s="57"/>
      <c r="J150" s="57"/>
      <c r="K150" s="57"/>
      <c r="L150" s="35"/>
      <c r="M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</sheetData>
  <autoFilter ref="C119:K14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DESKTOP-S1D1MU3\Ondra</dc:creator>
  <cp:lastModifiedBy>DESKTOP-S1D1MU3\Ondra</cp:lastModifiedBy>
  <dcterms:created xsi:type="dcterms:W3CDTF">2021-07-29T12:58:10Z</dcterms:created>
  <dcterms:modified xsi:type="dcterms:W3CDTF">2021-07-29T12:58:11Z</dcterms:modified>
</cp:coreProperties>
</file>